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/>
  </bookViews>
  <sheets>
    <sheet name="consuntivo economici per livell" sheetId="2" r:id="rId1"/>
    <sheet name="Foglio1" sheetId="3" r:id="rId2"/>
  </sheets>
  <definedNames>
    <definedName name="_xlnm.Print_Area" localSheetId="0">'consuntivo economici per livell'!$A$1:$G$19</definedName>
  </definedNames>
  <calcPr calcId="145621"/>
</workbook>
</file>

<file path=xl/calcChain.xml><?xml version="1.0" encoding="utf-8"?>
<calcChain xmlns="http://schemas.openxmlformats.org/spreadsheetml/2006/main">
  <c r="G17" i="2" l="1"/>
  <c r="G16" i="2"/>
  <c r="G15" i="2"/>
  <c r="G14" i="2"/>
  <c r="G13" i="2"/>
  <c r="G12" i="2"/>
  <c r="G11" i="2"/>
  <c r="G10" i="2"/>
  <c r="D11" i="2"/>
  <c r="E11" i="2"/>
  <c r="F11" i="2" s="1"/>
  <c r="F17" i="2"/>
  <c r="F16" i="2"/>
  <c r="F15" i="2"/>
  <c r="F14" i="2"/>
  <c r="F13" i="2"/>
  <c r="F12" i="2"/>
  <c r="F10" i="2"/>
  <c r="B17" i="2" l="1"/>
  <c r="B16" i="2"/>
  <c r="B15" i="2"/>
  <c r="B14" i="2"/>
  <c r="B13" i="2"/>
  <c r="B12" i="2"/>
  <c r="B11" i="2"/>
  <c r="B10" i="2"/>
  <c r="E17" i="2" l="1"/>
  <c r="D17" i="2"/>
  <c r="E10" i="2"/>
  <c r="D10" i="2"/>
  <c r="E16" i="2"/>
  <c r="E15" i="2"/>
  <c r="E14" i="2"/>
  <c r="E13" i="2"/>
  <c r="E12" i="2"/>
  <c r="D14" i="2"/>
  <c r="D15" i="2"/>
  <c r="D16" i="2"/>
  <c r="D13" i="2"/>
  <c r="D12" i="2"/>
</calcChain>
</file>

<file path=xl/sharedStrings.xml><?xml version="1.0" encoding="utf-8"?>
<sst xmlns="http://schemas.openxmlformats.org/spreadsheetml/2006/main" count="20" uniqueCount="15">
  <si>
    <t>Livelli</t>
  </si>
  <si>
    <t>7Q</t>
  </si>
  <si>
    <t>quota obiettivo</t>
  </si>
  <si>
    <t>totale premio</t>
  </si>
  <si>
    <t>(peso 40%)</t>
  </si>
  <si>
    <t>Premio
 2013</t>
  </si>
  <si>
    <t>Redditività
EBITDA
Telecom Italia s.p.a.</t>
  </si>
  <si>
    <t>Ricavi
Telecom Italia s.p.a.</t>
  </si>
  <si>
    <t xml:space="preserve">Tempo medio di evasione pratiche Assilt </t>
  </si>
  <si>
    <t>(peso 10%)</t>
  </si>
  <si>
    <t>Soddisfazione globale SU Formazione</t>
  </si>
  <si>
    <t>Indicatore specifico</t>
  </si>
  <si>
    <t>(peso 20%)</t>
  </si>
  <si>
    <t>Tabelle Retributive</t>
  </si>
  <si>
    <t>HR SERVICES - Premio di Risultato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</si>
</sst>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mm\ yyyy"/>
    <numFmt numFmtId="165" formatCode="#,##0_);\(#,##0\)"/>
    <numFmt numFmtId="166" formatCode="#,##0.00_ ;\-#,##0.00\ 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indexed="1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5" fillId="2" borderId="5" xfId="2" applyNumberFormat="1" applyFont="1" applyFill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165" fontId="3" fillId="2" borderId="4" xfId="2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3" fillId="2" borderId="1" xfId="2" applyNumberFormat="1" applyFont="1" applyFill="1" applyBorder="1" applyAlignment="1" applyProtection="1">
      <alignment horizontal="center" vertical="center"/>
    </xf>
    <xf numFmtId="10" fontId="5" fillId="2" borderId="3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6" fontId="5" fillId="2" borderId="1" xfId="4" applyNumberFormat="1" applyFont="1" applyFill="1" applyBorder="1" applyAlignment="1" applyProtection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0" fontId="5" fillId="2" borderId="5" xfId="1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7" fontId="6" fillId="2" borderId="0" xfId="0" applyNumberFormat="1" applyFont="1" applyFill="1" applyAlignment="1">
      <alignment vertical="center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0" fontId="5" fillId="2" borderId="5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</cellXfs>
  <cellStyles count="5">
    <cellStyle name="Migliaia 2" xfId="4"/>
    <cellStyle name="Normale" xfId="0" builtinId="0"/>
    <cellStyle name="Normale_Copia di Calcolo Premio TI 2009 PAVANI 09 09 09" xfId="1"/>
    <cellStyle name="Normale_tabelle accordo per il calcolo valori 100 2" xfId="2"/>
    <cellStyle name="Percentual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6" sqref="A6:A9"/>
    </sheetView>
  </sheetViews>
  <sheetFormatPr defaultRowHeight="18.75" x14ac:dyDescent="0.25"/>
  <cols>
    <col min="1" max="1" width="15.140625" style="1" customWidth="1"/>
    <col min="2" max="2" width="22.7109375" style="1" customWidth="1"/>
    <col min="3" max="3" width="20.42578125" style="1" customWidth="1"/>
    <col min="4" max="5" width="22.7109375" style="1" hidden="1" customWidth="1"/>
    <col min="6" max="6" width="21.42578125" style="1" customWidth="1"/>
    <col min="7" max="7" width="19" style="2" customWidth="1"/>
    <col min="8" max="16384" width="9.140625" style="1"/>
  </cols>
  <sheetData>
    <row r="1" spans="1:7" x14ac:dyDescent="0.25">
      <c r="A1" s="25" t="s">
        <v>14</v>
      </c>
      <c r="B1" s="26"/>
      <c r="C1" s="26"/>
      <c r="D1" s="26"/>
      <c r="E1" s="26"/>
      <c r="F1" s="26"/>
      <c r="G1" s="26"/>
    </row>
    <row r="2" spans="1:7" x14ac:dyDescent="0.25">
      <c r="A2" s="25" t="s">
        <v>13</v>
      </c>
      <c r="B2" s="26"/>
      <c r="C2" s="26"/>
      <c r="D2" s="26"/>
      <c r="E2" s="26"/>
      <c r="F2" s="26"/>
      <c r="G2" s="26"/>
    </row>
    <row r="3" spans="1:7" x14ac:dyDescent="0.25">
      <c r="A3" s="2"/>
      <c r="B3" s="24"/>
      <c r="C3" s="24"/>
      <c r="D3" s="24"/>
      <c r="E3" s="24"/>
      <c r="F3" s="24"/>
      <c r="G3" s="24"/>
    </row>
    <row r="5" spans="1:7" ht="25.5" customHeight="1" x14ac:dyDescent="0.25">
      <c r="A5" s="3"/>
      <c r="B5" s="30" t="s">
        <v>6</v>
      </c>
      <c r="C5" s="30" t="s">
        <v>7</v>
      </c>
      <c r="D5" s="30" t="s">
        <v>8</v>
      </c>
      <c r="E5" s="16" t="s">
        <v>10</v>
      </c>
      <c r="F5" s="21" t="s">
        <v>11</v>
      </c>
      <c r="G5" s="27" t="s">
        <v>5</v>
      </c>
    </row>
    <row r="6" spans="1:7" x14ac:dyDescent="0.25">
      <c r="A6" s="33" t="s">
        <v>0</v>
      </c>
      <c r="B6" s="31"/>
      <c r="C6" s="32"/>
      <c r="D6" s="32"/>
      <c r="E6" s="17"/>
      <c r="F6" s="22"/>
      <c r="G6" s="28"/>
    </row>
    <row r="7" spans="1:7" x14ac:dyDescent="0.25">
      <c r="A7" s="34"/>
      <c r="B7" s="6" t="s">
        <v>4</v>
      </c>
      <c r="C7" s="5" t="s">
        <v>4</v>
      </c>
      <c r="D7" s="6" t="s">
        <v>9</v>
      </c>
      <c r="E7" s="7" t="s">
        <v>2</v>
      </c>
      <c r="F7" s="6" t="s">
        <v>12</v>
      </c>
      <c r="G7" s="29"/>
    </row>
    <row r="8" spans="1:7" x14ac:dyDescent="0.25">
      <c r="A8" s="34"/>
      <c r="B8" s="7" t="s">
        <v>2</v>
      </c>
      <c r="C8" s="8" t="s">
        <v>2</v>
      </c>
      <c r="D8" s="7" t="s">
        <v>2</v>
      </c>
      <c r="E8" s="18">
        <v>1.6</v>
      </c>
      <c r="F8" s="7" t="s">
        <v>2</v>
      </c>
      <c r="G8" s="9" t="s">
        <v>3</v>
      </c>
    </row>
    <row r="9" spans="1:7" x14ac:dyDescent="0.25">
      <c r="A9" s="35"/>
      <c r="B9" s="13">
        <v>0.84119999999999995</v>
      </c>
      <c r="C9" s="13">
        <v>0</v>
      </c>
      <c r="D9" s="13">
        <v>1.6</v>
      </c>
      <c r="E9" s="18">
        <v>1.6</v>
      </c>
      <c r="F9" s="18">
        <v>1.6</v>
      </c>
      <c r="G9" s="23">
        <v>0.65600000000000003</v>
      </c>
    </row>
    <row r="10" spans="1:7" x14ac:dyDescent="0.25">
      <c r="A10" s="12" t="s">
        <v>1</v>
      </c>
      <c r="B10" s="19">
        <f>586.29*84.12/100</f>
        <v>493.18714800000004</v>
      </c>
      <c r="C10" s="11">
        <v>0</v>
      </c>
      <c r="D10" s="19">
        <f>((293.14*60/100)+293.14)/2</f>
        <v>234.512</v>
      </c>
      <c r="E10" s="19">
        <f>((293.14*60/100)+293.14)/2</f>
        <v>234.512</v>
      </c>
      <c r="F10" s="19">
        <f>D10+E10</f>
        <v>469.024</v>
      </c>
      <c r="G10" s="15">
        <f>B10+F10</f>
        <v>962.21114800000009</v>
      </c>
    </row>
    <row r="11" spans="1:7" x14ac:dyDescent="0.25">
      <c r="A11" s="12">
        <v>7</v>
      </c>
      <c r="B11" s="19">
        <f>547.53*84.12/100</f>
        <v>460.58223599999997</v>
      </c>
      <c r="C11" s="11">
        <v>0</v>
      </c>
      <c r="D11" s="19">
        <f>((273.76*60/100)+273.76)/2</f>
        <v>219.00799999999998</v>
      </c>
      <c r="E11" s="19">
        <f>((273.76*60/100)+273.76)/2</f>
        <v>219.00799999999998</v>
      </c>
      <c r="F11" s="19">
        <f>D11+E11</f>
        <v>438.01599999999996</v>
      </c>
      <c r="G11" s="15">
        <f t="shared" ref="G11:G17" si="0">B11+F11</f>
        <v>898.59823599999993</v>
      </c>
    </row>
    <row r="12" spans="1:7" x14ac:dyDescent="0.25">
      <c r="A12" s="12">
        <v>6</v>
      </c>
      <c r="B12" s="19">
        <f>530.57*84.12/100</f>
        <v>446.31548400000008</v>
      </c>
      <c r="C12" s="11">
        <v>0</v>
      </c>
      <c r="D12" s="19">
        <f>((265.28*60/100)+265.28)/2</f>
        <v>212.22399999999999</v>
      </c>
      <c r="E12" s="19">
        <f>((265.28*60/100)+265.28)/2</f>
        <v>212.22399999999999</v>
      </c>
      <c r="F12" s="19">
        <f t="shared" ref="F12:F17" si="1">D12+E12</f>
        <v>424.44799999999998</v>
      </c>
      <c r="G12" s="15">
        <f t="shared" si="0"/>
        <v>870.76348400000006</v>
      </c>
    </row>
    <row r="13" spans="1:7" x14ac:dyDescent="0.25">
      <c r="A13" s="12">
        <v>5</v>
      </c>
      <c r="B13" s="19">
        <f>470*84.12/100</f>
        <v>395.36400000000003</v>
      </c>
      <c r="C13" s="11">
        <v>0</v>
      </c>
      <c r="D13" s="19">
        <f>((235*60/100)+235)/2</f>
        <v>188</v>
      </c>
      <c r="E13" s="19">
        <f>((235*60/100)+235)/2</f>
        <v>188</v>
      </c>
      <c r="F13" s="19">
        <f t="shared" si="1"/>
        <v>376</v>
      </c>
      <c r="G13" s="15">
        <f t="shared" si="0"/>
        <v>771.36400000000003</v>
      </c>
    </row>
    <row r="14" spans="1:7" x14ac:dyDescent="0.25">
      <c r="A14" s="12">
        <v>4</v>
      </c>
      <c r="B14" s="19">
        <f>433.66*84.12/100</f>
        <v>364.79479200000003</v>
      </c>
      <c r="C14" s="11">
        <v>0</v>
      </c>
      <c r="D14" s="19">
        <f>((216.83*60/100)+216.83)/2</f>
        <v>173.464</v>
      </c>
      <c r="E14" s="19">
        <f>((216.83*60/100)+216.83)/2</f>
        <v>173.464</v>
      </c>
      <c r="F14" s="19">
        <f t="shared" si="1"/>
        <v>346.928</v>
      </c>
      <c r="G14" s="15">
        <f t="shared" si="0"/>
        <v>711.72279200000003</v>
      </c>
    </row>
    <row r="15" spans="1:7" x14ac:dyDescent="0.25">
      <c r="A15" s="12">
        <v>3</v>
      </c>
      <c r="B15" s="19">
        <f>356.13*84.12/100</f>
        <v>299.57655600000004</v>
      </c>
      <c r="C15" s="11">
        <v>0</v>
      </c>
      <c r="D15" s="19">
        <f>((178.07*60/100)+178.07)/2</f>
        <v>142.45599999999999</v>
      </c>
      <c r="E15" s="19">
        <f>((178.07*60/100)+178.07)/2</f>
        <v>142.45599999999999</v>
      </c>
      <c r="F15" s="19">
        <f t="shared" si="1"/>
        <v>284.91199999999998</v>
      </c>
      <c r="G15" s="15">
        <f t="shared" si="0"/>
        <v>584.48855600000002</v>
      </c>
    </row>
    <row r="16" spans="1:7" x14ac:dyDescent="0.25">
      <c r="A16" s="12">
        <v>2</v>
      </c>
      <c r="B16" s="19">
        <f>254.38*84.12/100</f>
        <v>213.98445599999999</v>
      </c>
      <c r="C16" s="11">
        <v>0</v>
      </c>
      <c r="D16" s="19">
        <f>((127.19*60/100)+127.19)/2</f>
        <v>101.752</v>
      </c>
      <c r="E16" s="19">
        <f>((127.19*60/100)+127.19)/2</f>
        <v>101.752</v>
      </c>
      <c r="F16" s="19">
        <f t="shared" si="1"/>
        <v>203.50399999999999</v>
      </c>
      <c r="G16" s="15">
        <f t="shared" si="0"/>
        <v>417.48845599999999</v>
      </c>
    </row>
    <row r="17" spans="1:7" x14ac:dyDescent="0.25">
      <c r="A17" s="10">
        <v>1</v>
      </c>
      <c r="B17" s="19">
        <f>242.27*84.12/100</f>
        <v>203.79752400000001</v>
      </c>
      <c r="C17" s="11">
        <v>0</v>
      </c>
      <c r="D17" s="19">
        <f>((121.13*60/100)+121.13)/2</f>
        <v>96.903999999999996</v>
      </c>
      <c r="E17" s="19">
        <f>((121.13*60/100)+121.13)/2</f>
        <v>96.903999999999996</v>
      </c>
      <c r="F17" s="19">
        <f t="shared" si="1"/>
        <v>193.80799999999999</v>
      </c>
      <c r="G17" s="15">
        <f t="shared" si="0"/>
        <v>397.605524</v>
      </c>
    </row>
    <row r="19" spans="1:7" s="4" customFormat="1" ht="12.75" x14ac:dyDescent="0.25">
      <c r="G19" s="14"/>
    </row>
    <row r="20" spans="1:7" s="4" customFormat="1" ht="12.75" x14ac:dyDescent="0.25">
      <c r="E20" s="20"/>
      <c r="F20" s="20"/>
      <c r="G20" s="14"/>
    </row>
    <row r="21" spans="1:7" s="4" customFormat="1" ht="12.75" x14ac:dyDescent="0.25">
      <c r="G21" s="14"/>
    </row>
    <row r="22" spans="1:7" s="4" customFormat="1" ht="12.75" x14ac:dyDescent="0.25">
      <c r="G22" s="14"/>
    </row>
    <row r="23" spans="1:7" s="4" customFormat="1" ht="12.75" x14ac:dyDescent="0.25">
      <c r="G23" s="14"/>
    </row>
    <row r="24" spans="1:7" s="4" customFormat="1" ht="12.75" x14ac:dyDescent="0.25">
      <c r="G24" s="14"/>
    </row>
    <row r="25" spans="1:7" s="4" customFormat="1" ht="12.75" x14ac:dyDescent="0.25">
      <c r="G25" s="14"/>
    </row>
    <row r="26" spans="1:7" s="4" customFormat="1" ht="12.75" x14ac:dyDescent="0.25">
      <c r="G26" s="14"/>
    </row>
    <row r="27" spans="1:7" s="4" customFormat="1" ht="12.75" x14ac:dyDescent="0.25">
      <c r="G27" s="14"/>
    </row>
    <row r="28" spans="1:7" s="4" customFormat="1" ht="12.75" x14ac:dyDescent="0.25">
      <c r="G28" s="14"/>
    </row>
    <row r="29" spans="1:7" s="4" customFormat="1" ht="12.75" x14ac:dyDescent="0.25">
      <c r="G29" s="14"/>
    </row>
    <row r="30" spans="1:7" s="4" customFormat="1" ht="12.75" x14ac:dyDescent="0.25">
      <c r="G30" s="14"/>
    </row>
    <row r="31" spans="1:7" s="4" customFormat="1" ht="12.75" x14ac:dyDescent="0.25">
      <c r="G31" s="14"/>
    </row>
  </sheetData>
  <mergeCells count="7">
    <mergeCell ref="A1:G1"/>
    <mergeCell ref="A2:G2"/>
    <mergeCell ref="G5:G7"/>
    <mergeCell ref="B5:B6"/>
    <mergeCell ref="C5:C6"/>
    <mergeCell ref="A6:A9"/>
    <mergeCell ref="D5:D6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consuntivo economici per livell</vt:lpstr>
      <vt:lpstr>Foglio1</vt:lpstr>
      <vt:lpstr>'consuntivo economici per livell'!Area_stampa</vt:lpstr>
    </vt:vector>
  </TitlesOfParts>
  <Company>Telecom 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Chiricozzi Cristiana</dc:creator>
  <cp:lastModifiedBy>Telecom Italia S.p.A.</cp:lastModifiedBy>
  <cp:lastPrinted>2014-06-13T12:10:53Z</cp:lastPrinted>
  <dcterms:created xsi:type="dcterms:W3CDTF">2013-06-04T10:18:42Z</dcterms:created>
  <dcterms:modified xsi:type="dcterms:W3CDTF">2014-06-13T13:15:52Z</dcterms:modified>
</cp:coreProperties>
</file>